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4915" windowHeight="11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8" i="1"/>
  <c r="D76"/>
  <c r="D77"/>
  <c r="D69"/>
  <c r="D70"/>
  <c r="E75"/>
  <c r="D74"/>
  <c r="D42"/>
  <c r="D32"/>
  <c r="F4"/>
  <c r="F24" s="1"/>
  <c r="D37"/>
  <c r="D47"/>
  <c r="D39"/>
  <c r="D31"/>
  <c r="D19"/>
  <c r="D78" l="1"/>
  <c r="D48"/>
  <c r="I48" s="1"/>
  <c r="N3"/>
  <c r="N5"/>
  <c r="N4"/>
  <c r="G4" s="1"/>
  <c r="D16"/>
  <c r="D24" s="1"/>
  <c r="N24" l="1"/>
  <c r="G3"/>
  <c r="G24" l="1"/>
  <c r="I24" s="1"/>
  <c r="I49" s="1"/>
  <c r="I50" s="1"/>
</calcChain>
</file>

<file path=xl/sharedStrings.xml><?xml version="1.0" encoding="utf-8"?>
<sst xmlns="http://schemas.openxmlformats.org/spreadsheetml/2006/main" count="120" uniqueCount="65">
  <si>
    <t>Pheasant Pluckers overheads</t>
  </si>
  <si>
    <t>Rates</t>
  </si>
  <si>
    <t>Insurance</t>
  </si>
  <si>
    <t>Council Tax</t>
  </si>
  <si>
    <t>pub</t>
  </si>
  <si>
    <t>Hol let</t>
  </si>
  <si>
    <t>Repairs</t>
  </si>
  <si>
    <t>Licenses</t>
  </si>
  <si>
    <t>Heating</t>
  </si>
  <si>
    <t>Guess</t>
  </si>
  <si>
    <t>Electricity</t>
  </si>
  <si>
    <t>Water</t>
  </si>
  <si>
    <t>Garden Care</t>
  </si>
  <si>
    <t>Advertising</t>
  </si>
  <si>
    <t>Bank loan</t>
  </si>
  <si>
    <t>Credit Card CH</t>
  </si>
  <si>
    <t>Interest only</t>
  </si>
  <si>
    <t>Vat</t>
  </si>
  <si>
    <t>Staff</t>
  </si>
  <si>
    <t>£20</t>
  </si>
  <si>
    <t>Cars</t>
  </si>
  <si>
    <t>Phones and internet</t>
  </si>
  <si>
    <t>costs Per annum</t>
  </si>
  <si>
    <t>Income</t>
  </si>
  <si>
    <t>Holiday let</t>
  </si>
  <si>
    <t>Pub</t>
  </si>
  <si>
    <t xml:space="preserve">Insurance </t>
  </si>
  <si>
    <t>Pub sales</t>
  </si>
  <si>
    <t xml:space="preserve">Based on </t>
  </si>
  <si>
    <t>Parties of 45 persons once a month</t>
  </si>
  <si>
    <t>Persons</t>
  </si>
  <si>
    <t>cost</t>
  </si>
  <si>
    <t>Total</t>
  </si>
  <si>
    <t>Sunday Luches</t>
  </si>
  <si>
    <t>Fri Fish Nite</t>
  </si>
  <si>
    <t>Total taxable profit</t>
  </si>
  <si>
    <t>Tax</t>
  </si>
  <si>
    <t>Gas</t>
  </si>
  <si>
    <t>Proposed 3 holiday bedrooms income</t>
  </si>
  <si>
    <t>Pheasant Plucker with one Holiday Let</t>
  </si>
  <si>
    <t>Repairs/cleaning</t>
  </si>
  <si>
    <t>Days let</t>
  </si>
  <si>
    <t>Accountant</t>
  </si>
  <si>
    <t>Capiatal Repayments</t>
  </si>
  <si>
    <t>10 year commercial loan</t>
  </si>
  <si>
    <t>£230000</t>
  </si>
  <si>
    <t>Interest</t>
  </si>
  <si>
    <t>Net profit/loss</t>
  </si>
  <si>
    <t>Bank loan for building</t>
  </si>
  <si>
    <t>Pub accom</t>
  </si>
  <si>
    <t>3 holiday lets</t>
  </si>
  <si>
    <t>Pub not open and 1 Holiday let</t>
  </si>
  <si>
    <t>PUBHoliday let income</t>
  </si>
  <si>
    <t>Laundry</t>
  </si>
  <si>
    <t>car insurance</t>
  </si>
  <si>
    <t>Pheasant Pluckers Holiday 3 bed only lets overheads and Income</t>
  </si>
  <si>
    <t>Bank loan/Mortgage</t>
  </si>
  <si>
    <t>Pub Sales at £ 5250 per week</t>
  </si>
  <si>
    <t>Costs</t>
  </si>
  <si>
    <t>Profit before tax</t>
  </si>
  <si>
    <t>Cost of Sales @50% of retail</t>
  </si>
  <si>
    <t>approx</t>
  </si>
  <si>
    <t>Pheasant Plucker PUB Sales only if open as per the Chandlers Arms meals and beer only</t>
  </si>
  <si>
    <t>Interest on Finance for pub trading</t>
  </si>
  <si>
    <t>Total sales excluding  1 bed holiday let</t>
  </si>
</sst>
</file>

<file path=xl/styles.xml><?xml version="1.0" encoding="utf-8"?>
<styleSheet xmlns="http://schemas.openxmlformats.org/spreadsheetml/2006/main">
  <numFmts count="2">
    <numFmt numFmtId="164" formatCode="[$£-452]#,##0.00"/>
    <numFmt numFmtId="165" formatCode="[$£-809]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7" fillId="0" borderId="0" xfId="0" applyNumberFormat="1" applyFont="1"/>
    <xf numFmtId="165" fontId="5" fillId="0" borderId="0" xfId="0" applyNumberFormat="1" applyFont="1"/>
    <xf numFmtId="165" fontId="8" fillId="0" borderId="0" xfId="0" applyNumberFormat="1" applyFont="1"/>
    <xf numFmtId="165" fontId="6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8"/>
  <sheetViews>
    <sheetView tabSelected="1" topLeftCell="A46" workbookViewId="0">
      <selection activeCell="H68" sqref="H68"/>
    </sheetView>
  </sheetViews>
  <sheetFormatPr defaultRowHeight="15"/>
  <cols>
    <col min="1" max="1" width="28.140625" style="5" customWidth="1"/>
    <col min="4" max="4" width="16.42578125" style="1" customWidth="1"/>
    <col min="5" max="5" width="25" customWidth="1"/>
    <col min="6" max="6" width="21.42578125" customWidth="1"/>
    <col min="7" max="7" width="10.140625" style="3" bestFit="1" customWidth="1"/>
    <col min="9" max="9" width="13.140625" customWidth="1"/>
    <col min="14" max="14" width="10.140625" style="3" bestFit="1" customWidth="1"/>
    <col min="16" max="16" width="10.140625" bestFit="1" customWidth="1"/>
    <col min="17" max="17" width="14.7109375" customWidth="1"/>
    <col min="21" max="21" width="10" customWidth="1"/>
    <col min="23" max="23" width="10.7109375" customWidth="1"/>
  </cols>
  <sheetData>
    <row r="1" spans="1:21" ht="18.75">
      <c r="A1" s="5" t="s">
        <v>39</v>
      </c>
      <c r="S1" s="9"/>
      <c r="T1" s="9"/>
      <c r="U1" s="9"/>
    </row>
    <row r="2" spans="1:21" s="6" customFormat="1" ht="15.75">
      <c r="A2" s="6" t="s">
        <v>0</v>
      </c>
      <c r="D2" s="7" t="s">
        <v>22</v>
      </c>
      <c r="F2" s="6" t="s">
        <v>52</v>
      </c>
      <c r="G2" s="8" t="s">
        <v>23</v>
      </c>
      <c r="H2" s="6" t="s">
        <v>28</v>
      </c>
      <c r="L2" s="6" t="s">
        <v>30</v>
      </c>
      <c r="M2" s="6" t="s">
        <v>31</v>
      </c>
      <c r="N2" s="8" t="s">
        <v>32</v>
      </c>
      <c r="P2" s="6" t="s">
        <v>36</v>
      </c>
      <c r="U2" s="8"/>
    </row>
    <row r="3" spans="1:21">
      <c r="A3" s="5" t="s">
        <v>1</v>
      </c>
      <c r="B3" t="s">
        <v>4</v>
      </c>
      <c r="D3" s="1">
        <v>4500</v>
      </c>
      <c r="E3" t="s">
        <v>27</v>
      </c>
      <c r="F3" s="3"/>
      <c r="G3" s="3">
        <f>N3</f>
        <v>0</v>
      </c>
      <c r="H3" t="s">
        <v>29</v>
      </c>
      <c r="L3">
        <v>0</v>
      </c>
      <c r="M3">
        <v>30</v>
      </c>
      <c r="N3" s="3">
        <f>L3*M3*12</f>
        <v>0</v>
      </c>
      <c r="U3" s="3"/>
    </row>
    <row r="4" spans="1:21">
      <c r="A4" s="5" t="s">
        <v>2</v>
      </c>
      <c r="B4" t="s">
        <v>25</v>
      </c>
      <c r="D4" s="1">
        <v>1490.89</v>
      </c>
      <c r="E4" t="s">
        <v>24</v>
      </c>
      <c r="F4" s="3">
        <f>75*182</f>
        <v>13650</v>
      </c>
      <c r="G4" s="3">
        <f>N4</f>
        <v>3900</v>
      </c>
      <c r="H4" t="s">
        <v>33</v>
      </c>
      <c r="L4">
        <v>3</v>
      </c>
      <c r="M4">
        <v>26</v>
      </c>
      <c r="N4" s="3">
        <f>L4*M4*50</f>
        <v>3900</v>
      </c>
      <c r="U4" s="3"/>
    </row>
    <row r="5" spans="1:21">
      <c r="A5" s="5" t="s">
        <v>3</v>
      </c>
      <c r="B5" t="s">
        <v>49</v>
      </c>
      <c r="D5" s="1">
        <v>1243</v>
      </c>
      <c r="F5" s="3"/>
      <c r="H5" t="s">
        <v>34</v>
      </c>
      <c r="L5">
        <v>0</v>
      </c>
      <c r="M5">
        <v>15</v>
      </c>
      <c r="N5" s="3">
        <f>L5*M5*50</f>
        <v>0</v>
      </c>
      <c r="U5" s="3"/>
    </row>
    <row r="6" spans="1:21">
      <c r="A6" s="5" t="s">
        <v>1</v>
      </c>
      <c r="B6" t="s">
        <v>5</v>
      </c>
      <c r="D6" s="1">
        <v>1400</v>
      </c>
      <c r="F6" s="3"/>
      <c r="U6" s="3"/>
    </row>
    <row r="7" spans="1:21">
      <c r="A7" s="5" t="s">
        <v>26</v>
      </c>
      <c r="B7" t="s">
        <v>5</v>
      </c>
      <c r="D7" s="1">
        <v>450</v>
      </c>
      <c r="F7" s="3"/>
      <c r="U7" s="3"/>
    </row>
    <row r="8" spans="1:21">
      <c r="A8" s="5" t="s">
        <v>6</v>
      </c>
      <c r="C8" t="s">
        <v>9</v>
      </c>
      <c r="D8" s="1">
        <v>2400</v>
      </c>
      <c r="F8" s="3"/>
      <c r="U8" s="3"/>
    </row>
    <row r="9" spans="1:21">
      <c r="A9" s="5" t="s">
        <v>7</v>
      </c>
      <c r="D9" s="1">
        <v>250</v>
      </c>
      <c r="F9" s="3"/>
      <c r="U9" s="3"/>
    </row>
    <row r="10" spans="1:21">
      <c r="A10" s="5" t="s">
        <v>8</v>
      </c>
      <c r="D10" s="1">
        <v>1500</v>
      </c>
      <c r="F10" s="3"/>
      <c r="U10" s="3"/>
    </row>
    <row r="11" spans="1:21">
      <c r="A11" s="5" t="s">
        <v>10</v>
      </c>
      <c r="D11" s="1">
        <v>3600</v>
      </c>
      <c r="F11" s="3"/>
      <c r="U11" s="3"/>
    </row>
    <row r="12" spans="1:21">
      <c r="A12" s="5" t="s">
        <v>11</v>
      </c>
      <c r="C12" t="s">
        <v>9</v>
      </c>
      <c r="D12" s="1">
        <v>850</v>
      </c>
      <c r="F12" s="3"/>
      <c r="U12" s="3"/>
    </row>
    <row r="13" spans="1:21">
      <c r="A13" s="5" t="s">
        <v>12</v>
      </c>
      <c r="D13" s="1">
        <v>1000</v>
      </c>
      <c r="F13" s="3"/>
      <c r="U13" s="3"/>
    </row>
    <row r="14" spans="1:21">
      <c r="A14" s="5" t="s">
        <v>13</v>
      </c>
      <c r="D14" s="1">
        <v>520</v>
      </c>
      <c r="F14" s="3"/>
      <c r="U14" s="3"/>
    </row>
    <row r="15" spans="1:21">
      <c r="A15" s="5" t="s">
        <v>14</v>
      </c>
      <c r="B15" t="s">
        <v>16</v>
      </c>
      <c r="D15" s="1">
        <v>11500</v>
      </c>
      <c r="F15" s="3"/>
      <c r="U15" s="3"/>
    </row>
    <row r="16" spans="1:21">
      <c r="A16" s="5" t="s">
        <v>15</v>
      </c>
      <c r="B16" s="2">
        <v>1.4999999999999999E-2</v>
      </c>
      <c r="C16">
        <v>5786</v>
      </c>
      <c r="D16" s="1">
        <f>86.79*12</f>
        <v>1041.48</v>
      </c>
      <c r="F16" s="3"/>
      <c r="U16" s="3"/>
    </row>
    <row r="17" spans="1:24">
      <c r="A17" s="5" t="s">
        <v>17</v>
      </c>
      <c r="D17" s="1">
        <v>2275</v>
      </c>
      <c r="F17" s="3"/>
      <c r="U17" s="3"/>
    </row>
    <row r="18" spans="1:24">
      <c r="A18" s="5" t="s">
        <v>18</v>
      </c>
      <c r="B18">
        <v>1</v>
      </c>
      <c r="C18" t="s">
        <v>19</v>
      </c>
      <c r="D18" s="1">
        <v>2320</v>
      </c>
      <c r="F18" s="3"/>
      <c r="U18" s="3"/>
    </row>
    <row r="19" spans="1:24">
      <c r="A19" s="5" t="s">
        <v>20</v>
      </c>
      <c r="B19">
        <v>2</v>
      </c>
      <c r="D19" s="1">
        <f>1930*2</f>
        <v>3860</v>
      </c>
      <c r="F19" s="3"/>
      <c r="U19" s="3"/>
    </row>
    <row r="20" spans="1:24">
      <c r="A20" s="5" t="s">
        <v>21</v>
      </c>
      <c r="D20" s="1">
        <v>520</v>
      </c>
      <c r="F20" s="3"/>
      <c r="U20" s="3"/>
    </row>
    <row r="21" spans="1:24">
      <c r="A21" s="5" t="s">
        <v>37</v>
      </c>
      <c r="D21" s="1">
        <v>320</v>
      </c>
      <c r="F21" s="3"/>
      <c r="U21" s="3"/>
    </row>
    <row r="22" spans="1:24">
      <c r="F22" s="3"/>
      <c r="U22" s="3"/>
    </row>
    <row r="23" spans="1:24">
      <c r="F23" s="3"/>
      <c r="I23" s="5" t="s">
        <v>35</v>
      </c>
      <c r="J23" s="5"/>
      <c r="U23" s="3"/>
    </row>
    <row r="24" spans="1:24">
      <c r="D24" s="1">
        <f>SUM(D3:D23)</f>
        <v>41040.369999999995</v>
      </c>
      <c r="F24" s="3">
        <f>SUM(F3:F23)</f>
        <v>13650</v>
      </c>
      <c r="G24" s="3">
        <f>SUM(G3:G23)</f>
        <v>3900</v>
      </c>
      <c r="I24" s="12">
        <f>G24+F24-D24</f>
        <v>-23490.369999999995</v>
      </c>
      <c r="N24" s="3">
        <f>SUM(N3:N23)</f>
        <v>3900</v>
      </c>
      <c r="P24" s="3">
        <v>0</v>
      </c>
      <c r="Q24" s="4"/>
      <c r="U24" s="3"/>
      <c r="W24" s="4"/>
    </row>
    <row r="25" spans="1:24">
      <c r="A25" s="5" t="s">
        <v>38</v>
      </c>
    </row>
    <row r="26" spans="1:24" ht="15.75">
      <c r="A26" s="6" t="s">
        <v>55</v>
      </c>
    </row>
    <row r="27" spans="1:24" ht="15.75">
      <c r="A27" s="6"/>
      <c r="D27" s="7" t="s">
        <v>22</v>
      </c>
      <c r="E27" s="6" t="s">
        <v>41</v>
      </c>
      <c r="F27" s="6"/>
      <c r="G27" s="8" t="s">
        <v>23</v>
      </c>
      <c r="H27" s="6" t="s">
        <v>28</v>
      </c>
      <c r="I27" s="6"/>
      <c r="J27" s="6"/>
      <c r="K27" s="6"/>
      <c r="L27" s="6" t="s">
        <v>30</v>
      </c>
      <c r="M27" s="6" t="s">
        <v>31</v>
      </c>
      <c r="N27" s="8" t="s">
        <v>32</v>
      </c>
      <c r="O27" s="6"/>
      <c r="P27" s="6" t="s">
        <v>36</v>
      </c>
      <c r="Q27" s="6"/>
      <c r="R27" s="6"/>
      <c r="S27" s="6"/>
      <c r="T27" s="6"/>
      <c r="U27" s="8"/>
      <c r="V27" s="6"/>
      <c r="W27" s="6"/>
      <c r="X27" s="6"/>
    </row>
    <row r="28" spans="1:24">
      <c r="A28" s="5" t="s">
        <v>3</v>
      </c>
      <c r="D28" s="1">
        <v>1400</v>
      </c>
    </row>
    <row r="29" spans="1:24">
      <c r="A29" s="5" t="s">
        <v>1</v>
      </c>
    </row>
    <row r="30" spans="1:24">
      <c r="A30" s="5" t="s">
        <v>26</v>
      </c>
      <c r="D30" s="1">
        <v>490</v>
      </c>
    </row>
    <row r="31" spans="1:24">
      <c r="A31" s="5" t="s">
        <v>40</v>
      </c>
      <c r="D31" s="1">
        <f>E31*M31</f>
        <v>5460</v>
      </c>
      <c r="E31">
        <v>182</v>
      </c>
      <c r="L31">
        <v>1</v>
      </c>
      <c r="M31">
        <v>30</v>
      </c>
    </row>
    <row r="32" spans="1:24">
      <c r="A32" s="5" t="s">
        <v>53</v>
      </c>
      <c r="D32" s="1">
        <f>E31*M32</f>
        <v>3640</v>
      </c>
      <c r="M32">
        <v>20</v>
      </c>
    </row>
    <row r="33" spans="1:16">
      <c r="A33" s="5" t="s">
        <v>8</v>
      </c>
      <c r="D33" s="1">
        <v>550</v>
      </c>
    </row>
    <row r="34" spans="1:16">
      <c r="A34" s="5" t="s">
        <v>10</v>
      </c>
      <c r="D34" s="1">
        <v>600</v>
      </c>
    </row>
    <row r="35" spans="1:16">
      <c r="A35" s="5" t="s">
        <v>11</v>
      </c>
    </row>
    <row r="36" spans="1:16">
      <c r="A36" s="5" t="s">
        <v>12</v>
      </c>
    </row>
    <row r="37" spans="1:16">
      <c r="A37" s="5" t="s">
        <v>13</v>
      </c>
      <c r="B37">
        <v>52</v>
      </c>
      <c r="C37">
        <v>25</v>
      </c>
      <c r="D37" s="1">
        <f>B37*C37</f>
        <v>1300</v>
      </c>
    </row>
    <row r="38" spans="1:16">
      <c r="A38" s="5" t="s">
        <v>48</v>
      </c>
      <c r="B38" s="2">
        <v>4.4999999999999998E-2</v>
      </c>
      <c r="C38" t="s">
        <v>45</v>
      </c>
      <c r="D38" s="1">
        <v>10350</v>
      </c>
      <c r="I38" t="s">
        <v>46</v>
      </c>
    </row>
    <row r="39" spans="1:16">
      <c r="A39" s="5" t="s">
        <v>43</v>
      </c>
      <c r="B39" s="2"/>
      <c r="C39">
        <v>1916</v>
      </c>
      <c r="D39" s="1">
        <f>C39*12</f>
        <v>22992</v>
      </c>
      <c r="I39" t="s">
        <v>44</v>
      </c>
    </row>
    <row r="40" spans="1:16" ht="14.25" customHeight="1">
      <c r="A40" s="5" t="s">
        <v>15</v>
      </c>
    </row>
    <row r="41" spans="1:16">
      <c r="A41" s="5" t="s">
        <v>17</v>
      </c>
      <c r="D41" s="1">
        <v>6825</v>
      </c>
    </row>
    <row r="42" spans="1:16">
      <c r="A42" s="5" t="s">
        <v>54</v>
      </c>
      <c r="B42">
        <v>1</v>
      </c>
      <c r="D42" s="1">
        <f>M42</f>
        <v>364</v>
      </c>
      <c r="M42">
        <v>364</v>
      </c>
    </row>
    <row r="43" spans="1:16">
      <c r="A43" s="5" t="s">
        <v>20</v>
      </c>
      <c r="B43">
        <v>1</v>
      </c>
      <c r="D43" s="1">
        <v>1930</v>
      </c>
    </row>
    <row r="44" spans="1:16">
      <c r="A44" s="5" t="s">
        <v>21</v>
      </c>
    </row>
    <row r="45" spans="1:16">
      <c r="A45" s="5" t="s">
        <v>37</v>
      </c>
    </row>
    <row r="46" spans="1:16">
      <c r="A46" s="5" t="s">
        <v>42</v>
      </c>
      <c r="D46" s="1">
        <v>1300</v>
      </c>
    </row>
    <row r="47" spans="1:16" ht="15.75">
      <c r="A47" s="6" t="s">
        <v>23</v>
      </c>
      <c r="B47">
        <v>75</v>
      </c>
      <c r="C47">
        <v>3</v>
      </c>
      <c r="D47" s="1">
        <f>B47*C47*E47</f>
        <v>40950</v>
      </c>
      <c r="E47">
        <v>182</v>
      </c>
      <c r="I47" s="5" t="s">
        <v>35</v>
      </c>
      <c r="J47" s="5"/>
    </row>
    <row r="48" spans="1:16" ht="18.75">
      <c r="A48" s="5" t="s">
        <v>47</v>
      </c>
      <c r="D48" s="11">
        <f>D47-D46-D45-D44-D43-D42-D41-D40-D39-D38-D37-D36-D35-D34-D33-D32-D31-D30-D29-D28</f>
        <v>-16251</v>
      </c>
      <c r="I48" s="10">
        <f>D48</f>
        <v>-16251</v>
      </c>
      <c r="J48" t="s">
        <v>50</v>
      </c>
      <c r="P48">
        <v>0</v>
      </c>
    </row>
    <row r="49" spans="1:10">
      <c r="I49" s="13">
        <f>I24</f>
        <v>-23490.369999999995</v>
      </c>
      <c r="J49" t="s">
        <v>51</v>
      </c>
    </row>
    <row r="50" spans="1:10" ht="15.75">
      <c r="I50" s="14">
        <f>I49+I48</f>
        <v>-39741.369999999995</v>
      </c>
      <c r="J50" t="s">
        <v>32</v>
      </c>
    </row>
    <row r="53" spans="1:10">
      <c r="A53" s="5" t="s">
        <v>62</v>
      </c>
    </row>
    <row r="54" spans="1:10">
      <c r="A54" s="5" t="s">
        <v>0</v>
      </c>
      <c r="D54" s="1" t="s">
        <v>22</v>
      </c>
      <c r="E54" t="s">
        <v>57</v>
      </c>
    </row>
    <row r="55" spans="1:10">
      <c r="A55" s="5" t="s">
        <v>1</v>
      </c>
      <c r="B55" t="s">
        <v>4</v>
      </c>
      <c r="E55" s="1"/>
    </row>
    <row r="56" spans="1:10">
      <c r="A56" s="5" t="s">
        <v>2</v>
      </c>
      <c r="B56" t="s">
        <v>25</v>
      </c>
      <c r="E56" s="1"/>
    </row>
    <row r="57" spans="1:10">
      <c r="A57" s="5" t="s">
        <v>3</v>
      </c>
      <c r="B57" t="s">
        <v>49</v>
      </c>
      <c r="E57" s="1"/>
    </row>
    <row r="58" spans="1:10">
      <c r="A58" s="5" t="s">
        <v>1</v>
      </c>
      <c r="B58" t="s">
        <v>5</v>
      </c>
      <c r="D58" s="1">
        <v>1400</v>
      </c>
      <c r="E58" s="1"/>
    </row>
    <row r="59" spans="1:10">
      <c r="A59" s="5" t="s">
        <v>26</v>
      </c>
      <c r="B59" t="s">
        <v>5</v>
      </c>
      <c r="D59" s="1">
        <v>450</v>
      </c>
      <c r="E59" s="1"/>
    </row>
    <row r="60" spans="1:10">
      <c r="A60" s="5" t="s">
        <v>6</v>
      </c>
      <c r="C60" t="s">
        <v>9</v>
      </c>
      <c r="E60" s="1"/>
    </row>
    <row r="61" spans="1:10">
      <c r="A61" s="5" t="s">
        <v>7</v>
      </c>
      <c r="E61" s="1"/>
    </row>
    <row r="62" spans="1:10">
      <c r="A62" s="5" t="s">
        <v>8</v>
      </c>
      <c r="E62" s="1"/>
    </row>
    <row r="63" spans="1:10">
      <c r="A63" s="5" t="s">
        <v>10</v>
      </c>
      <c r="E63" s="1"/>
    </row>
    <row r="64" spans="1:10">
      <c r="A64" s="5" t="s">
        <v>11</v>
      </c>
      <c r="C64" t="s">
        <v>9</v>
      </c>
      <c r="E64" s="1"/>
    </row>
    <row r="65" spans="1:9">
      <c r="A65" s="5" t="s">
        <v>12</v>
      </c>
      <c r="E65" s="1"/>
    </row>
    <row r="66" spans="1:9">
      <c r="A66" s="5" t="s">
        <v>13</v>
      </c>
      <c r="E66" s="1"/>
    </row>
    <row r="67" spans="1:9">
      <c r="A67" s="5" t="s">
        <v>56</v>
      </c>
      <c r="B67" t="s">
        <v>16</v>
      </c>
      <c r="D67" s="1">
        <v>11500</v>
      </c>
      <c r="E67" s="1"/>
    </row>
    <row r="68" spans="1:9">
      <c r="A68" s="5" t="s">
        <v>15</v>
      </c>
      <c r="B68">
        <v>1.4999999999999999E-2</v>
      </c>
      <c r="C68">
        <v>5786</v>
      </c>
      <c r="D68" s="1">
        <v>1041.48</v>
      </c>
      <c r="E68" s="1"/>
    </row>
    <row r="69" spans="1:9">
      <c r="A69" s="5" t="s">
        <v>17</v>
      </c>
      <c r="D69" s="1">
        <f>45500/2</f>
        <v>22750</v>
      </c>
      <c r="E69" s="1"/>
    </row>
    <row r="70" spans="1:9">
      <c r="A70" s="5" t="s">
        <v>18</v>
      </c>
      <c r="B70">
        <v>1</v>
      </c>
      <c r="C70">
        <v>150</v>
      </c>
      <c r="D70" s="1">
        <f>C70*52</f>
        <v>7800</v>
      </c>
      <c r="E70" s="1"/>
    </row>
    <row r="71" spans="1:9">
      <c r="A71" s="5" t="s">
        <v>20</v>
      </c>
      <c r="B71">
        <v>2</v>
      </c>
      <c r="D71" s="1">
        <v>3860</v>
      </c>
      <c r="E71" s="1"/>
    </row>
    <row r="72" spans="1:9">
      <c r="A72" s="5" t="s">
        <v>21</v>
      </c>
      <c r="D72" s="1">
        <v>520</v>
      </c>
      <c r="E72" s="1"/>
    </row>
    <row r="73" spans="1:9">
      <c r="A73" s="5" t="s">
        <v>37</v>
      </c>
      <c r="D73" s="1">
        <v>320</v>
      </c>
      <c r="E73" s="1"/>
    </row>
    <row r="74" spans="1:9">
      <c r="A74" s="5" t="s">
        <v>63</v>
      </c>
      <c r="B74">
        <v>5000</v>
      </c>
      <c r="D74" s="1">
        <f>B74*2.5%</f>
        <v>125</v>
      </c>
      <c r="E74" s="1"/>
    </row>
    <row r="75" spans="1:9">
      <c r="A75" s="5" t="s">
        <v>60</v>
      </c>
      <c r="C75" t="s">
        <v>61</v>
      </c>
      <c r="D75" s="1">
        <v>136500</v>
      </c>
      <c r="E75" s="1">
        <f>5250*52</f>
        <v>273000</v>
      </c>
      <c r="F75" s="3"/>
    </row>
    <row r="76" spans="1:9">
      <c r="A76" s="5" t="s">
        <v>64</v>
      </c>
      <c r="D76" s="1">
        <f>E75</f>
        <v>273000</v>
      </c>
    </row>
    <row r="77" spans="1:9">
      <c r="A77" s="5" t="s">
        <v>58</v>
      </c>
      <c r="D77" s="15">
        <f>D75</f>
        <v>136500</v>
      </c>
      <c r="I77" s="5" t="s">
        <v>35</v>
      </c>
    </row>
    <row r="78" spans="1:9" ht="15.75">
      <c r="A78" s="5" t="s">
        <v>59</v>
      </c>
      <c r="D78" s="7">
        <f>D76-D77</f>
        <v>136500</v>
      </c>
      <c r="I78" s="16">
        <f>D78</f>
        <v>136500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2016-11-20T10:45:22Z</cp:lastPrinted>
  <dcterms:created xsi:type="dcterms:W3CDTF">2016-07-11T07:39:46Z</dcterms:created>
  <dcterms:modified xsi:type="dcterms:W3CDTF">2016-11-23T13:40:15Z</dcterms:modified>
</cp:coreProperties>
</file>